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828B7370-1A66-415E-A8DF-88BD0CDC8405}"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16" i="1"/>
  <c r="E12" i="1"/>
  <c r="E35" i="1"/>
  <c r="E31" i="1"/>
  <c r="E27" i="1"/>
  <c r="E23" i="1"/>
  <c r="E15" i="1"/>
  <c r="E38" i="1"/>
  <c r="E34" i="1"/>
  <c r="E30" i="1"/>
  <c r="E18" i="1"/>
  <c r="E14" i="1"/>
  <c r="F37" i="1"/>
  <c r="F33" i="1"/>
  <c r="F29" i="1"/>
  <c r="F25" i="1"/>
  <c r="F21" i="1"/>
  <c r="F17" i="1"/>
  <c r="F13" i="1"/>
  <c r="F36" i="1"/>
  <c r="F32" i="1"/>
  <c r="F28" i="1"/>
  <c r="F24" i="1"/>
  <c r="F20" i="1"/>
  <c r="F12" i="1"/>
  <c r="F39" i="1"/>
  <c r="F35" i="1"/>
  <c r="F31" i="1"/>
  <c r="F27" i="1"/>
  <c r="F23" i="1"/>
  <c r="F19" i="1"/>
  <c r="F15" i="1"/>
  <c r="F34" i="1"/>
  <c r="F30" i="1"/>
  <c r="F26" i="1"/>
  <c r="F22" i="1"/>
  <c r="F18" i="1"/>
  <c r="F14" i="1"/>
  <c r="E26" i="1"/>
  <c r="E22" i="1"/>
  <c r="E39" i="1" l="1"/>
  <c r="F11" i="1"/>
  <c r="F38" i="1" l="1"/>
  <c r="F12" i="11" l="1"/>
  <c r="F22" i="11"/>
  <c r="F11" i="11" l="1"/>
  <c r="F14" i="11"/>
  <c r="F13" i="11"/>
  <c r="E11" i="11"/>
  <c r="E12" i="11"/>
  <c r="E14" i="11"/>
  <c r="E23" i="11"/>
  <c r="F23" i="11"/>
  <c r="E13" i="11"/>
  <c r="E22" i="11"/>
  <c r="E39" i="11"/>
  <c r="F39" i="11"/>
  <c r="G23" i="11" l="1"/>
  <c r="G22" i="11"/>
  <c r="G12" i="11"/>
  <c r="G22" i="1" l="1"/>
  <c r="G26" i="1"/>
  <c r="F19" i="11" l="1"/>
  <c r="E19" i="11"/>
  <c r="F37" i="11" l="1"/>
  <c r="E37" i="11"/>
  <c r="E36" i="11"/>
  <c r="E35" i="11"/>
  <c r="E34" i="11"/>
  <c r="E33" i="11"/>
  <c r="E32" i="11"/>
  <c r="E30" i="11"/>
  <c r="E28" i="11"/>
  <c r="E31" i="11"/>
  <c r="E29" i="11"/>
  <c r="E25" i="11"/>
  <c r="E27" i="11"/>
  <c r="F26" i="11"/>
  <c r="E26" i="11"/>
  <c r="G26" i="11"/>
  <c r="E24" i="11"/>
  <c r="E21" i="11"/>
  <c r="E18" i="11"/>
  <c r="F17" i="11"/>
  <c r="E17" i="11"/>
  <c r="F15" i="11"/>
  <c r="E15" i="11"/>
  <c r="F16" i="11"/>
  <c r="E16" i="11"/>
  <c r="F18" i="11" l="1"/>
  <c r="F20" i="11"/>
  <c r="F21" i="11"/>
  <c r="F24" i="11"/>
  <c r="F25" i="11"/>
  <c r="F27" i="11"/>
  <c r="F28" i="11"/>
  <c r="F29" i="11"/>
  <c r="F30" i="11"/>
  <c r="F31" i="11"/>
  <c r="F32" i="11"/>
  <c r="F33" i="11"/>
  <c r="F34" i="11"/>
  <c r="F35" i="11"/>
  <c r="F36" i="11"/>
  <c r="F38" i="11" l="1"/>
  <c r="E38" i="11"/>
  <c r="G16" i="11" l="1"/>
  <c r="G17" i="11" l="1"/>
  <c r="G17" i="1"/>
  <c r="F12" i="12" l="1"/>
  <c r="E12" i="12" l="1"/>
  <c r="G20" i="11" l="1"/>
  <c r="G27" i="11"/>
  <c r="G38" i="11"/>
  <c r="G21" i="11"/>
  <c r="G29" i="11"/>
  <c r="G25" i="11"/>
  <c r="G32" i="11"/>
  <c r="G36" i="11"/>
  <c r="G30" i="11"/>
  <c r="G11" i="11"/>
  <c r="G14" i="11"/>
  <c r="G28" i="11"/>
  <c r="G35" i="11"/>
  <c r="G19" i="11"/>
  <c r="G34" i="11"/>
  <c r="G15" i="11"/>
  <c r="G18" i="11"/>
  <c r="G37" i="11"/>
  <c r="G31" i="11"/>
  <c r="G24" i="11"/>
  <c r="G39" i="11"/>
  <c r="G13" i="11"/>
  <c r="G33" i="11"/>
  <c r="G36" i="1"/>
  <c r="G33" i="1"/>
  <c r="G38" i="1"/>
  <c r="G24" i="1"/>
  <c r="G13" i="1"/>
  <c r="G37" i="1"/>
  <c r="G29" i="1"/>
  <c r="G35" i="1"/>
  <c r="G12" i="1"/>
  <c r="G32" i="1"/>
  <c r="G39" i="1"/>
  <c r="G15" i="1"/>
  <c r="G25" i="1"/>
  <c r="G21" i="1"/>
  <c r="G18" i="1"/>
  <c r="G23" i="1"/>
  <c r="G28" i="1"/>
  <c r="G20" i="1"/>
  <c r="G27" i="1"/>
  <c r="G19" i="1"/>
  <c r="G34" i="1"/>
  <c r="G30" i="1"/>
  <c r="G14" i="1"/>
  <c r="G11" i="1"/>
  <c r="G31" i="1"/>
  <c r="G16" i="1"/>
</calcChain>
</file>

<file path=xl/sharedStrings.xml><?xml version="1.0" encoding="utf-8"?>
<sst xmlns="http://schemas.openxmlformats.org/spreadsheetml/2006/main" count="162" uniqueCount="80">
  <si>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</si>
  <si>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</si>
  <si>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</si>
  <si>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</si>
  <si>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</si>
  <si>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</si>
  <si>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</si>
  <si>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</si>
  <si>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</si>
  <si>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</si>
  <si>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</si>
  <si>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</si>
  <si>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</si>
  <si>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</si>
  <si>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</si>
  <si>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</si>
  <si>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</si>
  <si>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</si>
  <si>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</si>
  <si>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</si>
  <si>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</si>
  <si>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</si>
  <si>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</si>
  <si>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</si>
  <si>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</si>
  <si>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</si>
  <si>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</si>
  <si>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</si>
  <si>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</si>
  <si>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</si>
  <si>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</si>
  <si>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</si>
  <si>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</si>
  <si>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</si>
  <si>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</si>
  <si>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</si>
  <si>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</si>
  <si>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</si>
  <si>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</si>
  <si>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</si>
  <si>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</si>
  <si>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</si>
  <si>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</si>
  <si>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</si>
  <si>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</si>
  <si>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</si>
  <si>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</si>
  <si>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</si>
  <si>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</si>
  <si>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</si>
  <si>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</si>
  <si>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</si>
  <si>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</si>
  <si>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</si>
  <si>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</si>
  <si>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</si>
  <si>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</si>
  <si>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</si>
  <si>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</si>
  <si>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</si>
  <si>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</si>
  <si>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</si>
  <si>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</si>
  <si>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</si>
  <si>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</si>
  <si>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</si>
  <si>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</si>
  <si>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</si>
  <si>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</si>
  <si>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</si>
  <si>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</si>
  <si>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</si>
  <si>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</si>
  <si>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</si>
  <si>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</si>
  <si>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18/06/2026</t>
    </r>
  </si>
  <si>
    <t>c</t>
  </si>
  <si>
    <t>(*)</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</si>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</sst>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39" fontId="28" fillId="10" borderId="0" xfId="14" applyFont="1" applyFill="1" applyAlignment="1">
      <alignment horizontal="left" vertical="top"/>
    </xf>
    <xf numFmtId="4" fontId="15" fillId="0" borderId="0" xfId="4" applyFont="1" applyAlignment="1">
      <alignment horizontal="left" vertical="top" wrapText="1"/>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0" fontId="15" fillId="0" borderId="0" xfId="0" applyFont="1" applyAlignment="1">
      <alignment vertical="center"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25400</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28575</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46187</v>
      </c>
      <c r="F7" s="144"/>
      <c r="G7" s="145"/>
      <c r="H7" s="77"/>
      <c r="I7" s="126">
        <f>D7</f>
        <v>46187</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46180</v>
      </c>
      <c r="K10" s="112">
        <f>D7-364</f>
        <v>45823</v>
      </c>
      <c r="L10" s="15"/>
      <c r="M10" s="95"/>
      <c r="N10" s="15"/>
      <c r="O10" s="15"/>
      <c r="S10" s="105"/>
      <c r="T10" s="106"/>
      <c r="U10" s="106"/>
      <c r="Y10" s="16"/>
    </row>
    <row r="11" spans="1:15421" s="17" customFormat="1" ht="15" customHeight="1" x14ac:dyDescent="0.35">
      <c r="B11" s="18" t="s">
        <v>23</v>
      </c>
      <c r="C11" s="43">
        <v>2</v>
      </c>
      <c r="D11" s="19">
        <v>152.68</v>
      </c>
      <c r="E11" s="127">
        <f t="shared" ref="E11:E27" si="0">IFERROR(IF(D11="na","na",IF(D11="","",IF(J11="","",D11/J11*100-100))),"na")</f>
        <v>-2.2597785032968432</v>
      </c>
      <c r="F11" s="127">
        <f t="shared" ref="F11:F39" si="1">IF(D11="na","na",IF(ISERROR(IF(D11="","",IF(K11="","",D11/K11*100-100))),0,IF(D11="","",IF(K11="","",D11/K11*100-100))))</f>
        <v>-26.715945089757128</v>
      </c>
      <c r="G11" s="19">
        <f t="shared" ref="G11:G19" si="2">IF(D11="na","na",D11*$D$41)</f>
        <v>131.80668097142859</v>
      </c>
      <c r="H11" s="128"/>
      <c r="I11" s="129"/>
      <c r="J11" s="19">
        <v>156.21</v>
      </c>
      <c r="K11" s="19">
        <v>208.34</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205.88</v>
      </c>
      <c r="E12" s="130">
        <f t="shared" si="0"/>
        <v>-2.9783223374175236</v>
      </c>
      <c r="F12" s="130">
        <f t="shared" si="1"/>
        <v>-5.8809330715968713</v>
      </c>
      <c r="G12" s="23">
        <f>IF(D12="na","na",D12*$D$41)</f>
        <v>177.73355697142858</v>
      </c>
      <c r="H12" s="128"/>
      <c r="I12" s="131"/>
      <c r="J12" s="23">
        <v>212.2</v>
      </c>
      <c r="K12" s="23">
        <v>218.74420000000001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160.01820000000001</v>
      </c>
      <c r="E13" s="127">
        <f t="shared" si="0"/>
        <v>0.14575808913586741</v>
      </c>
      <c r="F13" s="127">
        <f t="shared" si="1"/>
        <v>-22.497298611551713</v>
      </c>
      <c r="G13" s="19">
        <f t="shared" si="2"/>
        <v>138.14165468314286</v>
      </c>
      <c r="H13" s="128"/>
      <c r="I13" s="129"/>
      <c r="J13" s="19">
        <v>159.78530000000001</v>
      </c>
      <c r="K13" s="19">
        <v>206.46789999999999</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137.00319999999999</v>
      </c>
      <c r="E14" s="130">
        <f t="shared" si="0"/>
        <v>-10.492573343742961</v>
      </c>
      <c r="F14" s="130">
        <f t="shared" si="1"/>
        <v>-36.759620160377558</v>
      </c>
      <c r="G14" s="23">
        <f t="shared" si="2"/>
        <v>118.27310109028572</v>
      </c>
      <c r="H14" s="128"/>
      <c r="I14" s="131"/>
      <c r="J14" s="23">
        <v>153.0635</v>
      </c>
      <c r="K14" s="23">
        <v>216.6388</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162.62</v>
      </c>
      <c r="E15" s="127">
        <f t="shared" si="0"/>
        <v>-3.8547948445075093</v>
      </c>
      <c r="F15" s="127">
        <f t="shared" si="1"/>
        <v>-25.79173131331568</v>
      </c>
      <c r="G15" s="19">
        <f t="shared" si="2"/>
        <v>140.38775517142858</v>
      </c>
      <c r="H15" s="128"/>
      <c r="I15" s="129"/>
      <c r="J15" s="19">
        <v>169.14</v>
      </c>
      <c r="K15" s="19">
        <v>219.14</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165.12</v>
      </c>
      <c r="E16" s="130">
        <f t="shared" si="0"/>
        <v>0.75665120820112008</v>
      </c>
      <c r="F16" s="130" t="s">
        <v>67</v>
      </c>
      <c r="G16" s="23">
        <f t="shared" si="2"/>
        <v>142.54597302857144</v>
      </c>
      <c r="H16" s="128"/>
      <c r="I16" s="131"/>
      <c r="J16" s="23">
        <v>163.88</v>
      </c>
      <c r="K16" s="23" t="s">
        <v>76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t="s">
        <v>77</v>
      </c>
      <c r="K17" s="19">
        <v>248.91</v>
      </c>
      <c r="L17" s="37"/>
      <c r="M17" s="96">
        <v>10</v>
      </c>
      <c r="N17" s="37"/>
      <c r="O17" s="6"/>
      <c r="P17" s="38"/>
      <c r="Q17" s="38"/>
      <c r="R17" s="38"/>
      <c r="S17" s="107">
        <v>44374</v>
      </c>
    </row>
    <row r="18" spans="2:19" s="17" customFormat="1" ht="15" customHeight="1" x14ac:dyDescent="0.35">
      <c r="B18" s="22" t="s">
        <v>1</v>
      </c>
      <c r="C18" s="44">
        <v>9</v>
      </c>
      <c r="D18" s="23">
        <v>166.77</v>
      </c>
      <c r="E18" s="130">
        <f t="shared" si="0"/>
        <v>2.2501532801962014</v>
      </c>
      <c r="F18" s="130">
        <f t="shared" si="1"/>
        <v>-24.136833007323844</v>
      </c>
      <c r="G18" s="23">
        <f t="shared" si="2"/>
        <v>143.97039681428572</v>
      </c>
      <c r="H18" s="128"/>
      <c r="I18" s="131"/>
      <c r="J18" s="23">
        <v>163.1</v>
      </c>
      <c r="K18" s="23">
        <v>219.83</v>
      </c>
      <c r="L18" s="39"/>
      <c r="M18" s="97">
        <v>11</v>
      </c>
      <c r="N18" s="39"/>
      <c r="O18" s="6"/>
      <c r="P18" s="38"/>
      <c r="Q18" s="38"/>
      <c r="R18" s="38"/>
      <c r="S18" s="107">
        <v>44367</v>
      </c>
    </row>
    <row r="19" spans="2:19" s="17" customFormat="1" ht="15" customHeight="1" x14ac:dyDescent="0.35">
      <c r="B19" s="18" t="s">
        <v>25</v>
      </c>
      <c r="C19" s="43">
        <v>10</v>
      </c>
      <c r="D19" s="19">
        <v>160</v>
      </c>
      <c r="E19" s="127" t="s">
        <v>79</v>
      </c>
      <c r="F19" s="127">
        <f t="shared" si="1"/>
        <v>-18.367346938775512</v>
      </c>
      <c r="G19" s="19">
        <f t="shared" si="2"/>
        <v>138.12594285714286</v>
      </c>
      <c r="H19" s="128"/>
      <c r="I19" s="129"/>
      <c r="J19" s="19">
        <v>160</v>
      </c>
      <c r="K19" s="19">
        <v>196</v>
      </c>
      <c r="L19" s="37"/>
      <c r="M19" s="96">
        <v>12</v>
      </c>
      <c r="N19" s="37"/>
      <c r="O19" s="6"/>
      <c r="P19" s="38"/>
      <c r="Q19" s="38"/>
      <c r="R19" s="38"/>
      <c r="S19" s="107">
        <v>44360</v>
      </c>
    </row>
    <row r="20" spans="2:19" s="17" customFormat="1" ht="15" customHeight="1" x14ac:dyDescent="0.35">
      <c r="B20" s="22" t="s">
        <v>17</v>
      </c>
      <c r="C20" s="44">
        <v>11</v>
      </c>
      <c r="D20" s="23">
        <v>146.27000000000001</v>
      </c>
      <c r="E20" s="130" t="s">
        <v>79</v>
      </c>
      <c r="F20" s="130">
        <f t="shared" si="1"/>
        <v>-27.272275258552099</v>
      </c>
      <c r="G20" s="23">
        <f>IF(D20="na","na",D20*$D$41)</f>
        <v>126.2730103857143</v>
      </c>
      <c r="H20" s="128"/>
      <c r="I20" s="131"/>
      <c r="J20" s="23">
        <v>146.27000000000001</v>
      </c>
      <c r="K20" s="23">
        <v>201.12</v>
      </c>
      <c r="L20" s="39"/>
      <c r="M20" s="97">
        <v>13</v>
      </c>
      <c r="N20" s="39"/>
      <c r="O20" s="6"/>
      <c r="P20" s="38"/>
      <c r="Q20" s="38"/>
      <c r="R20" s="38"/>
      <c r="S20" s="107">
        <v>44353</v>
      </c>
    </row>
    <row r="21" spans="2:19" s="17" customFormat="1" ht="15" customHeight="1" x14ac:dyDescent="0.35">
      <c r="B21" s="18" t="s">
        <v>2</v>
      </c>
      <c r="C21" s="43">
        <v>12</v>
      </c>
      <c r="D21" s="19">
        <v>175.41</v>
      </c>
      <c r="E21" s="127">
        <f t="shared" si="0"/>
        <v>-9.6821961499031772E-2</v>
      </c>
      <c r="F21" s="127">
        <f t="shared" si="1"/>
        <v>-19.436917282873281</v>
      </c>
      <c r="G21" s="19">
        <f>IF(D21="na","na",D21*$D$41)</f>
        <v>151.42919772857144</v>
      </c>
      <c r="H21" s="128"/>
      <c r="I21" s="129"/>
      <c r="J21" s="19">
        <v>175.58</v>
      </c>
      <c r="K21" s="19">
        <v>217.73</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197.49</v>
      </c>
      <c r="E23" s="127">
        <f t="shared" si="0"/>
        <v>0.19278575414742249</v>
      </c>
      <c r="F23" s="127">
        <f t="shared" si="1"/>
        <v>-5.2260293694212407</v>
      </c>
      <c r="G23" s="19">
        <f t="shared" si="3"/>
        <v>170.49057784285716</v>
      </c>
      <c r="H23" s="128"/>
      <c r="I23" s="129"/>
      <c r="J23" s="19">
        <v>197.11</v>
      </c>
      <c r="K23" s="19">
        <v>208.38</v>
      </c>
      <c r="L23" s="37"/>
      <c r="M23" s="96">
        <v>16</v>
      </c>
      <c r="N23" s="37"/>
      <c r="O23" s="6"/>
      <c r="P23" s="38"/>
      <c r="Q23" s="38"/>
      <c r="R23" s="38"/>
      <c r="S23" s="107">
        <v>44332</v>
      </c>
    </row>
    <row r="24" spans="2:19" s="17" customFormat="1" ht="15" customHeight="1" x14ac:dyDescent="0.35">
      <c r="B24" s="22" t="s">
        <v>20</v>
      </c>
      <c r="C24" s="44">
        <v>15</v>
      </c>
      <c r="D24" s="23">
        <v>166.89</v>
      </c>
      <c r="E24" s="130">
        <f t="shared" si="0"/>
        <v>-2.4263330215154326</v>
      </c>
      <c r="F24" s="130">
        <f t="shared" si="1"/>
        <v>-28.734306943376893</v>
      </c>
      <c r="G24" s="23">
        <f t="shared" si="3"/>
        <v>144.07399127142858</v>
      </c>
      <c r="H24" s="128"/>
      <c r="I24" s="131"/>
      <c r="J24" s="23">
        <v>171.04</v>
      </c>
      <c r="K24" s="23">
        <v>234.18</v>
      </c>
      <c r="L24" s="39"/>
      <c r="M24" s="97">
        <v>17</v>
      </c>
      <c r="N24" s="39"/>
      <c r="O24" s="6"/>
      <c r="P24" s="38"/>
      <c r="Q24" s="38"/>
      <c r="R24" s="38"/>
      <c r="S24" s="107">
        <v>44325</v>
      </c>
    </row>
    <row r="25" spans="2:19" s="17" customFormat="1" ht="15" customHeight="1" x14ac:dyDescent="0.35">
      <c r="B25" s="18" t="s">
        <v>18</v>
      </c>
      <c r="C25" s="43">
        <v>16</v>
      </c>
      <c r="D25" s="19">
        <v>161.41</v>
      </c>
      <c r="E25" s="127">
        <f t="shared" si="0"/>
        <v>-0.17934446505874746</v>
      </c>
      <c r="F25" s="127">
        <f t="shared" si="1"/>
        <v>-28.740452960134206</v>
      </c>
      <c r="G25" s="19">
        <f t="shared" si="3"/>
        <v>139.34317772857145</v>
      </c>
      <c r="H25" s="128"/>
      <c r="I25" s="129"/>
      <c r="J25" s="19">
        <v>161.69999999999999</v>
      </c>
      <c r="K25" s="19">
        <v>226.51</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77</v>
      </c>
      <c r="K26" s="23" t="s">
        <v>76</v>
      </c>
      <c r="L26" s="39"/>
      <c r="M26" s="97">
        <v>19</v>
      </c>
      <c r="N26" s="39"/>
      <c r="O26" s="6"/>
      <c r="P26" s="38"/>
      <c r="Q26" s="38"/>
      <c r="R26" s="38"/>
      <c r="S26" s="107">
        <v>44311</v>
      </c>
    </row>
    <row r="27" spans="2:19" s="17" customFormat="1" ht="15" customHeight="1" x14ac:dyDescent="0.35">
      <c r="B27" s="18" t="s">
        <v>7</v>
      </c>
      <c r="C27" s="43">
        <v>18</v>
      </c>
      <c r="D27" s="19">
        <v>157.1404</v>
      </c>
      <c r="E27" s="127">
        <f t="shared" si="0"/>
        <v>1.5227731139127343</v>
      </c>
      <c r="F27" s="127">
        <f t="shared" si="1"/>
        <v>-26.850915245684689</v>
      </c>
      <c r="G27" s="19">
        <f t="shared" si="3"/>
        <v>135.65728694342857</v>
      </c>
      <c r="H27" s="128"/>
      <c r="I27" s="129"/>
      <c r="J27" s="19">
        <v>154.7834</v>
      </c>
      <c r="K27" s="19">
        <v>214.82210000000001</v>
      </c>
      <c r="L27" s="37"/>
      <c r="M27" s="96">
        <v>20</v>
      </c>
      <c r="N27" s="37"/>
      <c r="O27" s="6"/>
      <c r="P27" s="38"/>
      <c r="Q27" s="38"/>
      <c r="R27" s="38"/>
      <c r="S27" s="107">
        <v>44304</v>
      </c>
    </row>
    <row r="28" spans="2:19" s="17" customFormat="1" ht="15" customHeight="1" x14ac:dyDescent="0.35">
      <c r="B28" s="22" t="s">
        <v>41</v>
      </c>
      <c r="C28" s="44">
        <v>19</v>
      </c>
      <c r="D28" s="23">
        <v>241.27</v>
      </c>
      <c r="E28" s="130">
        <f>IFERROR(IF(D28="na","na",IF(D28="","",IF(J28="","",D28/J28*100-100))),"na")</f>
        <v>0.50822745261402247</v>
      </c>
      <c r="F28" s="130">
        <f t="shared" si="1"/>
        <v>-0.63014827018122332</v>
      </c>
      <c r="G28" s="23">
        <f t="shared" si="3"/>
        <v>208.28528895714288</v>
      </c>
      <c r="H28" s="128"/>
      <c r="I28" s="131"/>
      <c r="J28" s="23">
        <v>240.05</v>
      </c>
      <c r="K28" s="23">
        <v>242.8</v>
      </c>
      <c r="L28" s="39"/>
      <c r="M28" s="97">
        <v>21</v>
      </c>
      <c r="N28" s="39"/>
      <c r="O28" s="6"/>
      <c r="P28" s="38"/>
      <c r="Q28" s="38"/>
      <c r="R28" s="38"/>
      <c r="S28" s="107">
        <v>44297</v>
      </c>
    </row>
    <row r="29" spans="2:19" s="17" customFormat="1" ht="15" customHeight="1" x14ac:dyDescent="0.35">
      <c r="B29" s="18" t="s">
        <v>4</v>
      </c>
      <c r="C29" s="43">
        <v>20</v>
      </c>
      <c r="D29" s="19" t="s">
        <v>67</v>
      </c>
      <c r="E29" s="127" t="str">
        <f t="shared" ref="E29:E38" si="4">IFERROR(IF(D29="na","na",IF(D29="","",IF(J29="","",D29/J29*100-100))),"na")</f>
        <v>na</v>
      </c>
      <c r="F29" s="127" t="str">
        <f t="shared" si="1"/>
        <v>na</v>
      </c>
      <c r="G29" s="19" t="str">
        <f t="shared" ref="G29:G34" si="5">IF(D29="na","na",D29*$D$41)</f>
        <v>na</v>
      </c>
      <c r="H29" s="128"/>
      <c r="I29" s="129"/>
      <c r="J29" s="19">
        <v>119.84</v>
      </c>
      <c r="K29" s="19">
        <v>186.36</v>
      </c>
      <c r="L29" s="37"/>
      <c r="M29" s="96">
        <v>22</v>
      </c>
      <c r="N29" s="37"/>
      <c r="O29" s="6"/>
      <c r="P29" s="38"/>
      <c r="Q29" s="38"/>
      <c r="R29" s="38"/>
      <c r="S29" s="107">
        <v>44290</v>
      </c>
    </row>
    <row r="30" spans="2:19" s="17" customFormat="1" ht="15" customHeight="1" x14ac:dyDescent="0.35">
      <c r="B30" s="22" t="s">
        <v>11</v>
      </c>
      <c r="C30" s="44">
        <v>21</v>
      </c>
      <c r="D30" s="23">
        <v>181.38</v>
      </c>
      <c r="E30" s="130">
        <f t="shared" si="4"/>
        <v>-2.4524040012907449</v>
      </c>
      <c r="F30" s="130">
        <f t="shared" si="1"/>
        <v>-21.12198303979126</v>
      </c>
      <c r="G30" s="23">
        <f t="shared" si="5"/>
        <v>156.58302197142856</v>
      </c>
      <c r="H30" s="128"/>
      <c r="I30" s="131"/>
      <c r="J30" s="23">
        <v>185.94</v>
      </c>
      <c r="K30" s="23">
        <v>229.95</v>
      </c>
      <c r="L30" s="39"/>
      <c r="M30" s="97">
        <v>23</v>
      </c>
      <c r="N30" s="39"/>
      <c r="O30" s="6"/>
      <c r="P30" s="38"/>
      <c r="Q30" s="38"/>
      <c r="R30" s="38"/>
      <c r="S30" s="107">
        <v>44283</v>
      </c>
    </row>
    <row r="31" spans="2:19" s="17" customFormat="1" ht="15" customHeight="1" x14ac:dyDescent="0.35">
      <c r="B31" s="18" t="s">
        <v>12</v>
      </c>
      <c r="C31" s="43">
        <v>22</v>
      </c>
      <c r="D31" s="19">
        <v>152.05099999999999</v>
      </c>
      <c r="E31" s="127">
        <f t="shared" si="4"/>
        <v>-1.4886422755747333</v>
      </c>
      <c r="F31" s="127">
        <f t="shared" si="1"/>
        <v>-28.039307648512306</v>
      </c>
      <c r="G31" s="19">
        <f t="shared" si="5"/>
        <v>131.26367335857142</v>
      </c>
      <c r="H31" s="128"/>
      <c r="I31" s="129"/>
      <c r="J31" s="19">
        <v>154.34870000000001</v>
      </c>
      <c r="K31" s="19">
        <v>211.29730000000001</v>
      </c>
      <c r="L31" s="37"/>
      <c r="M31" s="96">
        <v>24</v>
      </c>
      <c r="N31" s="37"/>
      <c r="O31" s="6"/>
      <c r="P31" s="38"/>
      <c r="Q31" s="38"/>
      <c r="R31" s="38"/>
      <c r="S31" s="107">
        <v>44276</v>
      </c>
    </row>
    <row r="32" spans="2:19" s="17" customFormat="1" ht="15" customHeight="1" x14ac:dyDescent="0.35">
      <c r="B32" s="22" t="s">
        <v>8</v>
      </c>
      <c r="C32" s="44">
        <v>23</v>
      </c>
      <c r="D32" s="23">
        <v>182.15</v>
      </c>
      <c r="E32" s="130">
        <f t="shared" si="4"/>
        <v>2.3084700067400661</v>
      </c>
      <c r="F32" s="130">
        <f t="shared" si="1"/>
        <v>-24.075695052311275</v>
      </c>
      <c r="G32" s="23">
        <f t="shared" si="5"/>
        <v>157.24775307142858</v>
      </c>
      <c r="H32" s="128"/>
      <c r="I32" s="131"/>
      <c r="J32" s="23">
        <v>178.04</v>
      </c>
      <c r="K32" s="23">
        <v>239.91</v>
      </c>
      <c r="L32" s="39"/>
      <c r="M32" s="97">
        <v>25</v>
      </c>
      <c r="N32" s="39"/>
      <c r="O32" s="6"/>
      <c r="P32" s="38"/>
      <c r="Q32" s="38"/>
      <c r="R32" s="38"/>
      <c r="S32" s="107">
        <v>44269</v>
      </c>
    </row>
    <row r="33" spans="2:21" s="17" customFormat="1" ht="15" customHeight="1" x14ac:dyDescent="0.35">
      <c r="B33" s="18" t="s">
        <v>15</v>
      </c>
      <c r="C33" s="43">
        <v>24</v>
      </c>
      <c r="D33" s="19">
        <v>131.42910000000001</v>
      </c>
      <c r="E33" s="127">
        <f t="shared" si="4"/>
        <v>-0.8371146217026677</v>
      </c>
      <c r="F33" s="127">
        <f t="shared" si="1"/>
        <v>-36.739422684917997</v>
      </c>
      <c r="G33" s="19">
        <f t="shared" si="5"/>
        <v>113.46105222728573</v>
      </c>
      <c r="H33" s="128"/>
      <c r="I33" s="129"/>
      <c r="J33" s="19">
        <v>132.5386</v>
      </c>
      <c r="K33" s="19">
        <v>207.75829999999999</v>
      </c>
      <c r="L33" s="37"/>
      <c r="M33" s="96">
        <v>26</v>
      </c>
      <c r="N33" s="37"/>
      <c r="O33" s="6"/>
      <c r="P33" s="38"/>
      <c r="Q33" s="38"/>
      <c r="R33" s="38"/>
      <c r="S33" s="107">
        <v>44262</v>
      </c>
      <c r="T33" s="108"/>
      <c r="U33" s="108"/>
    </row>
    <row r="34" spans="2:21" s="17" customFormat="1" ht="15" customHeight="1" x14ac:dyDescent="0.35">
      <c r="B34" s="22" t="s">
        <v>9</v>
      </c>
      <c r="C34" s="44">
        <v>25</v>
      </c>
      <c r="D34" s="23">
        <v>174.68</v>
      </c>
      <c r="E34" s="130">
        <f t="shared" si="4"/>
        <v>-1.2102703314104701</v>
      </c>
      <c r="F34" s="130">
        <f t="shared" si="1"/>
        <v>-21.76639197420279</v>
      </c>
      <c r="G34" s="23">
        <f t="shared" si="5"/>
        <v>150.79899811428572</v>
      </c>
      <c r="H34" s="128"/>
      <c r="I34" s="131"/>
      <c r="J34" s="23">
        <v>176.82</v>
      </c>
      <c r="K34" s="23">
        <v>223.28</v>
      </c>
      <c r="L34" s="39"/>
      <c r="M34" s="97">
        <v>27</v>
      </c>
      <c r="N34" s="39"/>
      <c r="O34" s="6"/>
      <c r="P34" s="38"/>
      <c r="Q34" s="38"/>
      <c r="R34" s="38"/>
      <c r="S34" s="107">
        <v>44255</v>
      </c>
      <c r="T34" s="108"/>
      <c r="U34" s="108"/>
    </row>
    <row r="35" spans="2:21" s="17" customFormat="1" ht="15" customHeight="1" x14ac:dyDescent="0.35">
      <c r="B35" s="18" t="s">
        <v>19</v>
      </c>
      <c r="C35" s="43">
        <v>26</v>
      </c>
      <c r="D35" s="19">
        <v>182.85</v>
      </c>
      <c r="E35" s="127">
        <f t="shared" si="4"/>
        <v>1.9173959088122103</v>
      </c>
      <c r="F35" s="127">
        <f t="shared" si="1"/>
        <v>-11.97284806470249</v>
      </c>
      <c r="G35" s="19">
        <f t="shared" ref="G35" si="6">IF(D35="na","na",D35*$D$41)</f>
        <v>157.85205407142857</v>
      </c>
      <c r="H35" s="128"/>
      <c r="I35" s="129"/>
      <c r="J35" s="19">
        <v>179.41</v>
      </c>
      <c r="K35" s="19">
        <v>207.72</v>
      </c>
      <c r="L35" s="37"/>
      <c r="M35" s="96"/>
      <c r="N35" s="37"/>
      <c r="O35" s="6"/>
      <c r="P35" s="38"/>
      <c r="Q35" s="38"/>
      <c r="R35" s="38"/>
      <c r="S35" s="107">
        <v>44248</v>
      </c>
      <c r="T35" s="108"/>
      <c r="U35" s="108"/>
    </row>
    <row r="36" spans="2:21" s="17" customFormat="1" ht="15" customHeight="1" x14ac:dyDescent="0.35">
      <c r="B36" s="22" t="s">
        <v>21</v>
      </c>
      <c r="C36" s="44">
        <v>27</v>
      </c>
      <c r="D36" s="23">
        <v>194.81</v>
      </c>
      <c r="E36" s="130">
        <f t="shared" si="4"/>
        <v>0.19544309005812011</v>
      </c>
      <c r="F36" s="130">
        <f t="shared" si="1"/>
        <v>-4.4955387783115981</v>
      </c>
      <c r="G36" s="23">
        <f>IF(D36="na","na",D36*$D$41)</f>
        <v>168.17696830000003</v>
      </c>
      <c r="H36" s="128"/>
      <c r="I36" s="131"/>
      <c r="J36" s="23">
        <v>194.43</v>
      </c>
      <c r="K36" s="23">
        <v>203.98</v>
      </c>
      <c r="L36" s="39"/>
      <c r="M36" s="97"/>
      <c r="N36" s="39"/>
      <c r="O36" s="6"/>
      <c r="P36" s="38"/>
      <c r="Q36" s="38"/>
      <c r="R36" s="38"/>
      <c r="S36" s="107">
        <v>44241</v>
      </c>
      <c r="T36" s="108"/>
      <c r="U36" s="108"/>
    </row>
    <row r="37" spans="2:21" s="17" customFormat="1" ht="15" customHeight="1" x14ac:dyDescent="0.35">
      <c r="B37" s="18" t="s">
        <v>13</v>
      </c>
      <c r="C37" s="43">
        <v>28</v>
      </c>
      <c r="D37" s="19">
        <v>247.49299999999999</v>
      </c>
      <c r="E37" s="127">
        <f t="shared" si="4"/>
        <v>0.30225266993910793</v>
      </c>
      <c r="F37" s="127">
        <f t="shared" si="1"/>
        <v>-3.7096750975283186</v>
      </c>
      <c r="G37" s="19">
        <f>IF(D37="na","na",D37*$D$41)</f>
        <v>213.65752484714287</v>
      </c>
      <c r="H37" s="128"/>
      <c r="I37" s="129"/>
      <c r="J37" s="19">
        <v>246.74719999999999</v>
      </c>
      <c r="K37" s="19">
        <v>257.02789999999999</v>
      </c>
      <c r="L37" s="37"/>
      <c r="M37" s="96"/>
      <c r="N37" s="90"/>
      <c r="O37" s="6"/>
      <c r="P37" s="38"/>
      <c r="Q37" s="38"/>
      <c r="R37" s="38"/>
      <c r="S37" s="107">
        <v>44234</v>
      </c>
      <c r="T37" s="108"/>
      <c r="U37" s="108"/>
    </row>
    <row r="38" spans="2:21" s="17" customFormat="1" ht="15" customHeight="1" x14ac:dyDescent="0.35">
      <c r="B38" s="22" t="s">
        <v>14</v>
      </c>
      <c r="C38" s="44">
        <v>29</v>
      </c>
      <c r="D38" s="23">
        <v>210.01123612239596</v>
      </c>
      <c r="E38" s="130">
        <f t="shared" si="4"/>
        <v>3.955593361607157E-2</v>
      </c>
      <c r="F38" s="130">
        <f t="shared" si="1"/>
        <v>-13.925224335647584</v>
      </c>
      <c r="G38" s="23">
        <f>IF(D38="na","na",D38*$D$41)</f>
        <v>181.3</v>
      </c>
      <c r="H38" s="128"/>
      <c r="I38" s="131"/>
      <c r="J38" s="23">
        <v>209.92819706412385</v>
      </c>
      <c r="K38" s="23">
        <v>243.98696889008727</v>
      </c>
      <c r="L38" s="39"/>
      <c r="M38" s="97"/>
      <c r="N38" s="39"/>
      <c r="O38" s="88"/>
      <c r="P38" s="38"/>
      <c r="Q38" s="38"/>
      <c r="R38" s="38"/>
      <c r="S38" s="107">
        <v>44227</v>
      </c>
      <c r="T38" s="108"/>
      <c r="U38" s="109" t="e">
        <v>#N/A</v>
      </c>
    </row>
    <row r="39" spans="2:21" s="17" customFormat="1" ht="15" customHeight="1" x14ac:dyDescent="0.35">
      <c r="B39" s="61" t="s">
        <v>50</v>
      </c>
      <c r="C39" s="62">
        <v>31</v>
      </c>
      <c r="D39" s="132">
        <v>157.19085893684974</v>
      </c>
      <c r="E39" s="133">
        <f t="shared" ref="E39" si="7">IF(D39="na","na",IF(D39="","",IF(J39="","",D39/J39*100-100)))</f>
        <v>-1.9924192860607235</v>
      </c>
      <c r="F39" s="133">
        <f t="shared" si="1"/>
        <v>-26.280361893177286</v>
      </c>
      <c r="G39" s="132">
        <f>IF(D39="na","na",D39*$D$41)</f>
        <v>135.70084749485321</v>
      </c>
      <c r="H39" s="134"/>
      <c r="I39" s="135"/>
      <c r="J39" s="132">
        <v>160.38642908210571</v>
      </c>
      <c r="K39" s="132">
        <v>213.22793081142621</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0.86328714285714292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46187</v>
      </c>
      <c r="F7" s="144"/>
      <c r="G7" s="145"/>
      <c r="H7" s="77"/>
      <c r="I7" s="126">
        <f>D7</f>
        <v>46187</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0" t="s">
        <v>63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46180</v>
      </c>
      <c r="K10" s="112">
        <f>D7-364</f>
        <v>45823</v>
      </c>
      <c r="L10" s="15"/>
      <c r="M10" s="95"/>
      <c r="N10" s="15"/>
      <c r="O10" s="15"/>
      <c r="S10" s="105"/>
      <c r="T10" s="106"/>
      <c r="U10" s="106"/>
      <c r="Y10" s="16"/>
    </row>
    <row r="11" spans="1:15421" s="17" customFormat="1" ht="15" customHeight="1" x14ac:dyDescent="0.35">
      <c r="B11" s="18" t="s">
        <v>23</v>
      </c>
      <c r="C11" s="43">
        <v>2</v>
      </c>
      <c r="D11" s="19">
        <v>156.66999999999999</v>
      </c>
      <c r="E11" s="127">
        <f t="shared" ref="E11:E27" si="0">IFERROR(IF(D11="na","na",IF(D11="","",IF(J11="","",D11/J11*100-100))),"na")</f>
        <v>-2.6713052121513385</v>
      </c>
      <c r="F11" s="127">
        <f t="shared" ref="F11:F39" si="1">IF(D11="na","na",IF(ISERROR(IF(D11="","",IF(K11="","",D11/K11*100-100))),0,IF(D11="","",IF(K11="","",D11/K11*100-100))))</f>
        <v>-26.40108986705502</v>
      </c>
      <c r="G11" s="19">
        <f t="shared" ref="G11:G19" si="2">IF(D11="na","na",D11*$D$41)</f>
        <v>135.25119667142857</v>
      </c>
      <c r="H11" s="6"/>
      <c r="I11" s="79"/>
      <c r="J11" s="20">
        <v>160.97</v>
      </c>
      <c r="K11" s="20">
        <v>212.87</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163.53190000000001</v>
      </c>
      <c r="E13" s="127">
        <f t="shared" si="0"/>
        <v>0.22124042951287493</v>
      </c>
      <c r="F13" s="127">
        <f t="shared" si="1"/>
        <v>-22.387446969168437</v>
      </c>
      <c r="G13" s="19">
        <f t="shared" si="2"/>
        <v>141.17498671700002</v>
      </c>
      <c r="H13" s="6"/>
      <c r="I13" s="80"/>
      <c r="J13" s="20">
        <v>163.17089999999999</v>
      </c>
      <c r="K13" s="20">
        <v>210.7029</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139.27760000000001</v>
      </c>
      <c r="E14" s="130">
        <f t="shared" si="0"/>
        <v>-9.9512443015443779</v>
      </c>
      <c r="F14" s="130">
        <f t="shared" si="1"/>
        <v>-36.766270889101158</v>
      </c>
      <c r="G14" s="23">
        <f t="shared" si="2"/>
        <v>120.23656136800001</v>
      </c>
      <c r="H14" s="6"/>
      <c r="I14" s="81"/>
      <c r="J14" s="24">
        <v>154.66909999999999</v>
      </c>
      <c r="K14" s="24">
        <v>220.25839999999999</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166.63</v>
      </c>
      <c r="E15" s="127">
        <f t="shared" si="0"/>
        <v>-3.4700498204147863</v>
      </c>
      <c r="F15" s="127">
        <f t="shared" si="1"/>
        <v>-25.012375680662444</v>
      </c>
      <c r="G15" s="19">
        <f t="shared" si="2"/>
        <v>143.84953661428571</v>
      </c>
      <c r="H15" s="6"/>
      <c r="I15" s="80"/>
      <c r="J15" s="20">
        <v>172.62</v>
      </c>
      <c r="K15" s="20">
        <v>222.21</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6"/>
      <c r="I16" s="81"/>
      <c r="J16" s="24" t="s">
        <v>76</v>
      </c>
      <c r="K16" s="24" t="s">
        <v>76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t="s">
        <v>77</v>
      </c>
      <c r="K17" s="20">
        <v>248.91</v>
      </c>
      <c r="L17" s="37"/>
      <c r="M17" s="96">
        <v>10</v>
      </c>
      <c r="N17" s="37"/>
      <c r="O17" s="6"/>
      <c r="P17" s="38"/>
      <c r="Q17" s="38"/>
      <c r="R17" s="38"/>
      <c r="S17" s="107">
        <v>44374</v>
      </c>
    </row>
    <row r="18" spans="2:19" s="17" customFormat="1" ht="15" customHeight="1" x14ac:dyDescent="0.35">
      <c r="B18" s="22" t="s">
        <v>1</v>
      </c>
      <c r="C18" s="44">
        <v>9</v>
      </c>
      <c r="D18" s="23">
        <v>170.64</v>
      </c>
      <c r="E18" s="130">
        <f t="shared" si="0"/>
        <v>1.4928924046868417</v>
      </c>
      <c r="F18" s="130">
        <f t="shared" si="1"/>
        <v>-25.679442508710807</v>
      </c>
      <c r="G18" s="23">
        <f t="shared" si="2"/>
        <v>147.31131805714287</v>
      </c>
      <c r="H18" s="6"/>
      <c r="I18" s="81"/>
      <c r="J18" s="24">
        <v>168.13</v>
      </c>
      <c r="K18" s="24">
        <v>229.6</v>
      </c>
      <c r="L18" s="39"/>
      <c r="M18" s="97">
        <v>11</v>
      </c>
      <c r="N18" s="39"/>
      <c r="O18" s="6"/>
      <c r="P18" s="38"/>
      <c r="Q18" s="38"/>
      <c r="R18" s="38"/>
      <c r="S18" s="107">
        <v>44367</v>
      </c>
    </row>
    <row r="19" spans="2:19" s="17" customFormat="1" ht="15" customHeight="1" x14ac:dyDescent="0.35">
      <c r="B19" s="18" t="s">
        <v>25</v>
      </c>
      <c r="C19" s="43">
        <v>10</v>
      </c>
      <c r="D19" s="19">
        <v>168</v>
      </c>
      <c r="E19" s="127">
        <f t="shared" si="0"/>
        <v>0.59880239520957446</v>
      </c>
      <c r="F19" s="127">
        <f t="shared" si="1"/>
        <v>-17.241379310344826</v>
      </c>
      <c r="G19" s="19">
        <f t="shared" si="2"/>
        <v>145.03224</v>
      </c>
      <c r="H19" s="6"/>
      <c r="I19" s="80"/>
      <c r="J19" s="20">
        <v>167</v>
      </c>
      <c r="K19" s="20">
        <v>203</v>
      </c>
      <c r="L19" s="37"/>
      <c r="M19" s="96">
        <v>12</v>
      </c>
      <c r="N19" s="37"/>
      <c r="O19" s="6"/>
      <c r="P19" s="38"/>
      <c r="Q19" s="38"/>
      <c r="R19" s="38"/>
      <c r="S19" s="107">
        <v>44360</v>
      </c>
    </row>
    <row r="20" spans="2:19" s="17" customFormat="1" ht="15" customHeight="1" x14ac:dyDescent="0.35">
      <c r="B20" s="22" t="s">
        <v>17</v>
      </c>
      <c r="C20" s="44">
        <v>11</v>
      </c>
      <c r="D20" s="23">
        <v>144.82</v>
      </c>
      <c r="E20" s="130" t="s">
        <v>79</v>
      </c>
      <c r="F20" s="130">
        <f t="shared" si="1"/>
        <v>-28.610864635709362</v>
      </c>
      <c r="G20" s="23">
        <f>IF(D20="na","na",D20*$D$41)</f>
        <v>125.02124402857143</v>
      </c>
      <c r="H20" s="6"/>
      <c r="I20" s="81"/>
      <c r="J20" s="24">
        <v>144.82</v>
      </c>
      <c r="K20" s="24">
        <v>202.86</v>
      </c>
      <c r="L20" s="39"/>
      <c r="M20" s="97">
        <v>13</v>
      </c>
      <c r="N20" s="39"/>
      <c r="O20" s="6"/>
      <c r="P20" s="38"/>
      <c r="Q20" s="38"/>
      <c r="R20" s="38"/>
      <c r="S20" s="107">
        <v>44353</v>
      </c>
    </row>
    <row r="21" spans="2:19" s="17" customFormat="1" ht="15" customHeight="1" x14ac:dyDescent="0.35">
      <c r="B21" s="18" t="s">
        <v>2</v>
      </c>
      <c r="C21" s="43">
        <v>12</v>
      </c>
      <c r="D21" s="19">
        <v>177.09</v>
      </c>
      <c r="E21" s="127">
        <f t="shared" si="0"/>
        <v>6.2153915696711692E-2</v>
      </c>
      <c r="F21" s="127">
        <f t="shared" si="1"/>
        <v>-18.526867868973142</v>
      </c>
      <c r="G21" s="19">
        <f>IF(D21="na","na",D21*$D$41)</f>
        <v>152.87952012857144</v>
      </c>
      <c r="H21" s="6"/>
      <c r="I21" s="80"/>
      <c r="J21" s="20">
        <v>176.98</v>
      </c>
      <c r="K21" s="20">
        <v>217.36</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35">
      <c r="B24" s="22" t="s">
        <v>20</v>
      </c>
      <c r="C24" s="44">
        <v>15</v>
      </c>
      <c r="D24" s="23">
        <v>161.69</v>
      </c>
      <c r="E24" s="130">
        <f t="shared" si="0"/>
        <v>-3.2549512355651302</v>
      </c>
      <c r="F24" s="130">
        <f t="shared" si="1"/>
        <v>-29.463857261265986</v>
      </c>
      <c r="G24" s="23">
        <f t="shared" si="3"/>
        <v>139.58489812857144</v>
      </c>
      <c r="H24" s="6"/>
      <c r="I24" s="81"/>
      <c r="J24" s="24">
        <v>167.13</v>
      </c>
      <c r="K24" s="24">
        <v>229.23</v>
      </c>
      <c r="L24" s="39"/>
      <c r="M24" s="97">
        <v>17</v>
      </c>
      <c r="N24" s="39"/>
      <c r="O24" s="6"/>
      <c r="P24" s="38"/>
      <c r="Q24" s="38"/>
      <c r="R24" s="38"/>
      <c r="S24" s="107">
        <v>44325</v>
      </c>
    </row>
    <row r="25" spans="2:19" s="17" customFormat="1" ht="15" customHeight="1" x14ac:dyDescent="0.35">
      <c r="B25" s="18" t="s">
        <v>18</v>
      </c>
      <c r="C25" s="43">
        <v>16</v>
      </c>
      <c r="D25" s="19">
        <v>170.98</v>
      </c>
      <c r="E25" s="127">
        <f t="shared" si="0"/>
        <v>-4.0923706518569247E-2</v>
      </c>
      <c r="F25" s="127">
        <f t="shared" si="1"/>
        <v>-23.577526482814108</v>
      </c>
      <c r="G25" s="19">
        <f t="shared" si="3"/>
        <v>147.60483568571428</v>
      </c>
      <c r="H25" s="6"/>
      <c r="I25" s="80"/>
      <c r="J25" s="20">
        <v>171.05</v>
      </c>
      <c r="K25" s="20">
        <v>223.73</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77</v>
      </c>
      <c r="K26" s="24" t="s">
        <v>76</v>
      </c>
      <c r="L26" s="39"/>
      <c r="M26" s="97">
        <v>19</v>
      </c>
      <c r="N26" s="39"/>
      <c r="O26" s="6"/>
      <c r="P26" s="38"/>
      <c r="Q26" s="38"/>
      <c r="R26" s="38"/>
      <c r="S26" s="107">
        <v>44311</v>
      </c>
    </row>
    <row r="27" spans="2:19" s="17" customFormat="1" ht="15" customHeight="1" x14ac:dyDescent="0.35">
      <c r="B27" s="18" t="s">
        <v>7</v>
      </c>
      <c r="C27" s="43">
        <v>18</v>
      </c>
      <c r="D27" s="19">
        <v>160.77289999999999</v>
      </c>
      <c r="E27" s="127">
        <f t="shared" si="0"/>
        <v>0.58295394613774931</v>
      </c>
      <c r="F27" s="127">
        <f t="shared" si="1"/>
        <v>-26.420365223368776</v>
      </c>
      <c r="G27" s="19">
        <f t="shared" si="3"/>
        <v>138.79317748985716</v>
      </c>
      <c r="H27" s="6"/>
      <c r="I27" s="79"/>
      <c r="J27" s="20">
        <v>159.84110000000001</v>
      </c>
      <c r="K27" s="20">
        <v>218.50190000000001</v>
      </c>
      <c r="L27" s="37"/>
      <c r="M27" s="96">
        <v>20</v>
      </c>
      <c r="N27" s="37"/>
      <c r="O27" s="6"/>
      <c r="P27" s="38"/>
      <c r="Q27" s="38"/>
      <c r="R27" s="38"/>
      <c r="S27" s="107">
        <v>44304</v>
      </c>
    </row>
    <row r="28" spans="2:19" s="17" customFormat="1" ht="15" customHeight="1" x14ac:dyDescent="0.35">
      <c r="B28" s="22" t="s">
        <v>41</v>
      </c>
      <c r="C28" s="44">
        <v>19</v>
      </c>
      <c r="D28" s="23">
        <v>246.56</v>
      </c>
      <c r="E28" s="130">
        <f>IFERROR(IF(D28="na","na",IF(D28="","",IF(J28="","",D28/J28*100-100))),"na")</f>
        <v>0.77246903993133742</v>
      </c>
      <c r="F28" s="130">
        <f t="shared" si="1"/>
        <v>-1.6121308858738956</v>
      </c>
      <c r="G28" s="23">
        <f t="shared" si="3"/>
        <v>212.85207794285716</v>
      </c>
      <c r="H28" s="6"/>
      <c r="I28" s="81"/>
      <c r="J28" s="24">
        <v>244.67</v>
      </c>
      <c r="K28" s="24">
        <v>250.6</v>
      </c>
      <c r="L28" s="39"/>
      <c r="M28" s="97">
        <v>21</v>
      </c>
      <c r="N28" s="39"/>
      <c r="O28" s="6"/>
      <c r="P28" s="38"/>
      <c r="Q28" s="38"/>
      <c r="R28" s="38"/>
      <c r="S28" s="107">
        <v>44297</v>
      </c>
    </row>
    <row r="29" spans="2:19" s="17" customFormat="1" ht="15" customHeight="1" x14ac:dyDescent="0.35">
      <c r="B29" s="18" t="s">
        <v>4</v>
      </c>
      <c r="C29" s="43">
        <v>20</v>
      </c>
      <c r="D29" s="19" t="s">
        <v>67</v>
      </c>
      <c r="E29" s="127" t="str">
        <f t="shared" ref="E29:E38" si="4">IFERROR(IF(D29="na","na",IF(D29="","",IF(J29="","",D29/J29*100-100))),"na")</f>
        <v>na</v>
      </c>
      <c r="F29" s="127" t="str">
        <f t="shared" si="1"/>
        <v>na</v>
      </c>
      <c r="G29" s="19" t="str">
        <f t="shared" si="3"/>
        <v>na</v>
      </c>
      <c r="H29" s="6"/>
      <c r="I29" s="80"/>
      <c r="J29" s="20">
        <v>120.98</v>
      </c>
      <c r="K29" s="20">
        <v>187.5</v>
      </c>
      <c r="L29" s="37"/>
      <c r="M29" s="96">
        <v>22</v>
      </c>
      <c r="N29" s="37"/>
      <c r="O29" s="6"/>
      <c r="P29" s="38"/>
      <c r="Q29" s="38"/>
      <c r="R29" s="38"/>
      <c r="S29" s="107">
        <v>44290</v>
      </c>
    </row>
    <row r="30" spans="2:19" s="17" customFormat="1" ht="15" customHeight="1" x14ac:dyDescent="0.35">
      <c r="B30" s="22" t="s">
        <v>11</v>
      </c>
      <c r="C30" s="44">
        <v>21</v>
      </c>
      <c r="D30" s="23">
        <v>190.83</v>
      </c>
      <c r="E30" s="130">
        <f t="shared" si="4"/>
        <v>-1.9675331346963816</v>
      </c>
      <c r="F30" s="130">
        <f t="shared" si="1"/>
        <v>-20.351433699236182</v>
      </c>
      <c r="G30" s="23">
        <f t="shared" si="3"/>
        <v>164.74108547142859</v>
      </c>
      <c r="H30" s="6"/>
      <c r="I30" s="81"/>
      <c r="J30" s="24">
        <v>194.66</v>
      </c>
      <c r="K30" s="24">
        <v>239.59</v>
      </c>
      <c r="L30" s="39"/>
      <c r="M30" s="97">
        <v>23</v>
      </c>
      <c r="N30" s="39"/>
      <c r="O30" s="6"/>
      <c r="P30" s="38"/>
      <c r="Q30" s="38"/>
      <c r="R30" s="38"/>
      <c r="S30" s="107">
        <v>44283</v>
      </c>
    </row>
    <row r="31" spans="2:19" s="17" customFormat="1" ht="15" customHeight="1" x14ac:dyDescent="0.35">
      <c r="B31" s="18" t="s">
        <v>12</v>
      </c>
      <c r="C31" s="43">
        <v>22</v>
      </c>
      <c r="D31" s="19">
        <v>155.06819999999999</v>
      </c>
      <c r="E31" s="127">
        <f t="shared" si="4"/>
        <v>-1.3640755486039211</v>
      </c>
      <c r="F31" s="127">
        <f t="shared" si="1"/>
        <v>-27.457274753322864</v>
      </c>
      <c r="G31" s="19">
        <f t="shared" si="3"/>
        <v>133.86838332600001</v>
      </c>
      <c r="H31" s="6"/>
      <c r="I31" s="80"/>
      <c r="J31" s="20">
        <v>157.21270000000001</v>
      </c>
      <c r="K31" s="20">
        <v>213.7612</v>
      </c>
      <c r="L31" s="37"/>
      <c r="M31" s="96">
        <v>24</v>
      </c>
      <c r="N31" s="37"/>
      <c r="O31" s="6"/>
      <c r="P31" s="38"/>
      <c r="Q31" s="38"/>
      <c r="R31" s="38"/>
      <c r="S31" s="107">
        <v>44276</v>
      </c>
    </row>
    <row r="32" spans="2:19" s="17" customFormat="1" ht="15" customHeight="1" x14ac:dyDescent="0.35">
      <c r="B32" s="22" t="s">
        <v>8</v>
      </c>
      <c r="C32" s="44">
        <v>23</v>
      </c>
      <c r="D32" s="23">
        <v>181.65</v>
      </c>
      <c r="E32" s="130">
        <f t="shared" si="4"/>
        <v>2.3841731484612865</v>
      </c>
      <c r="F32" s="130">
        <f t="shared" si="1"/>
        <v>-23.96718429534134</v>
      </c>
      <c r="G32" s="23">
        <f t="shared" si="3"/>
        <v>156.81610950000001</v>
      </c>
      <c r="H32" s="6"/>
      <c r="I32" s="81"/>
      <c r="J32" s="24">
        <v>177.42</v>
      </c>
      <c r="K32" s="24">
        <v>238.91</v>
      </c>
      <c r="L32" s="39"/>
      <c r="M32" s="97">
        <v>25</v>
      </c>
      <c r="N32" s="39"/>
      <c r="O32" s="6"/>
      <c r="P32" s="38"/>
      <c r="Q32" s="38"/>
      <c r="R32" s="38"/>
      <c r="S32" s="107">
        <v>44269</v>
      </c>
    </row>
    <row r="33" spans="2:21" s="17" customFormat="1" ht="15" customHeight="1" x14ac:dyDescent="0.35">
      <c r="B33" s="18" t="s">
        <v>15</v>
      </c>
      <c r="C33" s="43">
        <v>24</v>
      </c>
      <c r="D33" s="19">
        <v>131.58940000000001</v>
      </c>
      <c r="E33" s="127">
        <f t="shared" si="4"/>
        <v>1.0867703171200134</v>
      </c>
      <c r="F33" s="127">
        <f t="shared" si="1"/>
        <v>-37.027235521797216</v>
      </c>
      <c r="G33" s="19">
        <f t="shared" si="3"/>
        <v>113.59943715628573</v>
      </c>
      <c r="H33" s="6"/>
      <c r="I33" s="80"/>
      <c r="J33" s="20">
        <v>130.1747</v>
      </c>
      <c r="K33" s="20">
        <v>208.9624</v>
      </c>
      <c r="L33" s="37"/>
      <c r="M33" s="96">
        <v>26</v>
      </c>
      <c r="N33" s="37"/>
      <c r="O33" s="6"/>
      <c r="P33" s="38"/>
      <c r="Q33" s="38"/>
      <c r="R33" s="38"/>
      <c r="S33" s="107">
        <v>44262</v>
      </c>
      <c r="T33" s="108"/>
      <c r="U33" s="108"/>
    </row>
    <row r="34" spans="2:21" s="17" customFormat="1" ht="15" customHeight="1" x14ac:dyDescent="0.35">
      <c r="B34" s="22" t="s">
        <v>9</v>
      </c>
      <c r="C34" s="44">
        <v>25</v>
      </c>
      <c r="D34" s="23">
        <v>191.45</v>
      </c>
      <c r="E34" s="130">
        <f t="shared" si="4"/>
        <v>-0.76197387518142534</v>
      </c>
      <c r="F34" s="130">
        <f t="shared" si="1"/>
        <v>-21.067821067821086</v>
      </c>
      <c r="G34" s="23">
        <f t="shared" si="3"/>
        <v>165.27632349999999</v>
      </c>
      <c r="H34" s="6"/>
      <c r="I34" s="81"/>
      <c r="J34" s="24">
        <v>192.92</v>
      </c>
      <c r="K34" s="24">
        <v>242.55</v>
      </c>
      <c r="L34" s="39"/>
      <c r="M34" s="97">
        <v>27</v>
      </c>
      <c r="N34" s="39"/>
      <c r="O34" s="6"/>
      <c r="P34" s="38"/>
      <c r="Q34" s="38"/>
      <c r="R34" s="38"/>
      <c r="S34" s="107">
        <v>44255</v>
      </c>
      <c r="T34" s="108"/>
      <c r="U34" s="108"/>
    </row>
    <row r="35" spans="2:21" s="17" customFormat="1" ht="15" customHeight="1" x14ac:dyDescent="0.35">
      <c r="B35" s="18" t="s">
        <v>19</v>
      </c>
      <c r="C35" s="43">
        <v>26</v>
      </c>
      <c r="D35" s="19">
        <v>150.72</v>
      </c>
      <c r="E35" s="127">
        <f t="shared" si="4"/>
        <v>-1.2513922557819512</v>
      </c>
      <c r="F35" s="127">
        <f t="shared" si="1"/>
        <v>-24.782912466314002</v>
      </c>
      <c r="G35" s="19">
        <f t="shared" si="3"/>
        <v>130.11463817142857</v>
      </c>
      <c r="H35" s="6"/>
      <c r="I35" s="80"/>
      <c r="J35" s="20">
        <v>152.63</v>
      </c>
      <c r="K35" s="20">
        <v>200.38</v>
      </c>
      <c r="L35" s="37"/>
      <c r="M35" s="96"/>
      <c r="N35" s="37"/>
      <c r="O35" s="6"/>
      <c r="P35" s="38"/>
      <c r="Q35" s="38"/>
      <c r="R35" s="38"/>
      <c r="S35" s="107">
        <v>44248</v>
      </c>
      <c r="T35" s="108"/>
      <c r="U35" s="108"/>
    </row>
    <row r="36" spans="2:21" s="17" customFormat="1" ht="15" customHeight="1" x14ac:dyDescent="0.35">
      <c r="B36" s="22" t="s">
        <v>21</v>
      </c>
      <c r="C36" s="44">
        <v>27</v>
      </c>
      <c r="D36" s="23">
        <v>203.54</v>
      </c>
      <c r="E36" s="130">
        <f t="shared" si="4"/>
        <v>0.13282825798196995</v>
      </c>
      <c r="F36" s="130">
        <f t="shared" si="1"/>
        <v>-4.2615239887111898</v>
      </c>
      <c r="G36" s="23">
        <f>IF(D36="na","na",D36*$D$41)</f>
        <v>175.71346505714286</v>
      </c>
      <c r="H36" s="6"/>
      <c r="I36" s="81"/>
      <c r="J36" s="24">
        <v>203.27</v>
      </c>
      <c r="K36" s="24">
        <v>212.6</v>
      </c>
      <c r="L36" s="39"/>
      <c r="M36" s="97"/>
      <c r="N36" s="39"/>
      <c r="O36" s="6"/>
      <c r="P36" s="38"/>
      <c r="Q36" s="38"/>
      <c r="R36" s="38"/>
      <c r="S36" s="107">
        <v>44241</v>
      </c>
      <c r="T36" s="108"/>
      <c r="U36" s="108"/>
    </row>
    <row r="37" spans="2:21" s="17" customFormat="1" ht="15" customHeight="1" x14ac:dyDescent="0.35">
      <c r="B37" s="18" t="s">
        <v>13</v>
      </c>
      <c r="C37" s="43">
        <v>28</v>
      </c>
      <c r="D37" s="19">
        <v>252.52529999999999</v>
      </c>
      <c r="E37" s="127">
        <f t="shared" si="4"/>
        <v>0.39162726275958448</v>
      </c>
      <c r="F37" s="127">
        <f t="shared" si="1"/>
        <v>-3.2289549812551286</v>
      </c>
      <c r="G37" s="19">
        <f>IF(D37="na","na",D37*$D$41)</f>
        <v>218.00184473614286</v>
      </c>
      <c r="H37" s="6"/>
      <c r="I37" s="80"/>
      <c r="J37" s="20">
        <v>251.5402</v>
      </c>
      <c r="K37" s="20">
        <v>260.9513</v>
      </c>
      <c r="L37" s="37"/>
      <c r="M37" s="96"/>
      <c r="N37" s="90"/>
      <c r="O37" s="6"/>
      <c r="P37" s="38"/>
      <c r="Q37" s="38"/>
      <c r="R37" s="38"/>
      <c r="S37" s="107">
        <v>44234</v>
      </c>
      <c r="T37" s="108"/>
      <c r="U37" s="108"/>
    </row>
    <row r="38" spans="2:21" s="17" customFormat="1" ht="15" customHeight="1" x14ac:dyDescent="0.35">
      <c r="B38" s="22" t="s">
        <v>14</v>
      </c>
      <c r="C38" s="44">
        <v>29</v>
      </c>
      <c r="D38" s="23">
        <v>214.00758893332957</v>
      </c>
      <c r="E38" s="130">
        <f t="shared" si="4"/>
        <v>0.54219783286144718</v>
      </c>
      <c r="F38" s="130">
        <f t="shared" si="1"/>
        <v>-13.454314797542679</v>
      </c>
      <c r="G38" s="23">
        <f>IF(D38="na","na",D38*$D$41)</f>
        <v>184.75</v>
      </c>
      <c r="H38" s="6"/>
      <c r="I38" s="81"/>
      <c r="J38" s="24">
        <v>212.85350185907996</v>
      </c>
      <c r="K38" s="24">
        <v>247.27701725706964</v>
      </c>
      <c r="L38" s="39"/>
      <c r="M38" s="97"/>
      <c r="N38" s="39"/>
      <c r="O38" s="88"/>
      <c r="P38" s="38"/>
      <c r="Q38" s="38"/>
      <c r="R38" s="38"/>
      <c r="S38" s="107">
        <v>44227</v>
      </c>
      <c r="T38" s="108"/>
      <c r="U38" s="109" t="e">
        <v>#N/A</v>
      </c>
    </row>
    <row r="39" spans="2:21" s="17" customFormat="1" ht="15" customHeight="1" x14ac:dyDescent="0.35">
      <c r="B39" s="61" t="s">
        <v>50</v>
      </c>
      <c r="C39" s="62">
        <v>31</v>
      </c>
      <c r="D39" s="132">
        <v>163.74083179903724</v>
      </c>
      <c r="E39" s="133">
        <f t="shared" ref="E39" si="5">IF(D39="na","na",IF(D39="","",IF(J39="","",D39/J39*100-100)))</f>
        <v>-0.89575020023623608</v>
      </c>
      <c r="F39" s="133">
        <f t="shared" si="1"/>
        <v>-25.261913213016996</v>
      </c>
      <c r="G39" s="132">
        <f>IF(D39="na","na",D39*$D$41)</f>
        <v>141.35535485284288</v>
      </c>
      <c r="H39" s="82"/>
      <c r="I39" s="83"/>
      <c r="J39" s="63">
        <v>165.22079742278373</v>
      </c>
      <c r="K39" s="63">
        <v>219.08619666131952</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0.86328714285714292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46187</v>
      </c>
      <c r="F7" s="144"/>
      <c r="G7" s="145"/>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0" t="s">
        <v>42</v>
      </c>
      <c r="K9" s="141"/>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46180</v>
      </c>
      <c r="K10" s="112">
        <f>$D$7-364</f>
        <v>45823</v>
      </c>
      <c r="L10" s="40"/>
      <c r="M10" s="99"/>
      <c r="N10" s="40"/>
      <c r="O10" s="6"/>
      <c r="P10" s="6"/>
      <c r="Q10" s="6"/>
      <c r="R10" s="6"/>
      <c r="S10" s="101">
        <v>44115</v>
      </c>
      <c r="T10" s="91"/>
      <c r="U10" s="91"/>
      <c r="V10" s="6"/>
    </row>
    <row r="11" spans="1:15421" s="25" customFormat="1" ht="15" customHeight="1" x14ac:dyDescent="0.35">
      <c r="B11" s="18" t="s">
        <v>45</v>
      </c>
      <c r="C11" s="19"/>
      <c r="D11" s="19">
        <v>0.92</v>
      </c>
      <c r="E11" s="127">
        <f>IF(J11="","na",IF(D11/J11*100-100&lt;0.05,IF(D11/J11*100-100&gt;-0.05,"no change",D11/J11*100-100),D11/J11*100-100))</f>
        <v>-5.1546391752577279</v>
      </c>
      <c r="F11" s="127">
        <f>IF(K11="","na",IF(D11/K11*100-100&lt;0.05,IF(D11/K11*100-100&gt;-0.05,"-",D11/K11*100-100),D11/K11*100-100))</f>
        <v>-35.664335664335653</v>
      </c>
      <c r="G11" s="19">
        <v>79.422417142857142</v>
      </c>
      <c r="H11" s="128"/>
      <c r="I11" s="129"/>
      <c r="J11" s="19">
        <v>0.97</v>
      </c>
      <c r="K11" s="19">
        <v>1.43</v>
      </c>
      <c r="L11" s="37"/>
      <c r="M11" s="100"/>
      <c r="N11" s="37"/>
      <c r="O11" s="6"/>
      <c r="P11" s="6"/>
      <c r="Q11" s="6"/>
      <c r="R11" s="6"/>
      <c r="S11" s="101">
        <v>44101</v>
      </c>
      <c r="T11" s="91"/>
      <c r="U11" s="91"/>
      <c r="V11" s="6"/>
    </row>
    <row r="12" spans="1:15421" s="17" customFormat="1" ht="15" customHeight="1" x14ac:dyDescent="0.35">
      <c r="B12" s="22" t="s">
        <v>59</v>
      </c>
      <c r="C12" s="23"/>
      <c r="D12" s="23">
        <v>0.82281952825013716</v>
      </c>
      <c r="E12" s="130" t="str">
        <f>IF(J12="","na",IF(D12/J12*100-100&lt;0.05,IF(D12/J12*100-100&gt;-0.05,"no change",D12/J12*100-100),D12/J12*100-100))</f>
        <v>no change</v>
      </c>
      <c r="F12" s="130">
        <f>IF(K12="","na",IF(D12/K12*100-100&lt;0.05,IF(D12/K12*100-100&gt;-0.05,"-",D12/K12*100-100),D12/K12*100-100))</f>
        <v>-39.230995429297657</v>
      </c>
      <c r="G12" s="23">
        <v>71.032951963012309</v>
      </c>
      <c r="H12" s="128"/>
      <c r="I12" s="131"/>
      <c r="J12" s="23">
        <v>0.82286041955368672</v>
      </c>
      <c r="K12" s="23">
        <v>1.354011858615882</v>
      </c>
      <c r="L12" s="39"/>
      <c r="M12" s="98"/>
      <c r="N12" s="39"/>
      <c r="O12" s="6"/>
      <c r="P12" s="38"/>
      <c r="Q12" s="38"/>
      <c r="R12" s="38"/>
      <c r="S12" s="107">
        <v>44094</v>
      </c>
      <c r="T12" s="108"/>
      <c r="U12" s="108"/>
      <c r="V12" s="38"/>
      <c r="AB12" s="21"/>
    </row>
    <row r="13" spans="1:15421" s="25" customFormat="1" ht="15" customHeight="1" x14ac:dyDescent="0.35">
      <c r="B13" s="18" t="s">
        <v>46</v>
      </c>
      <c r="C13" s="19"/>
      <c r="D13" s="19">
        <v>1.02</v>
      </c>
      <c r="E13" s="127">
        <f>IF(J13="","na",IF(D13/J13*100-100&lt;0.05,IF(D13/J13*100-100&gt;-0.05,"no change",D13/J13*100-100),D13/J13*100-100))</f>
        <v>-3.7735849056603712</v>
      </c>
      <c r="F13" s="127">
        <f>IF(K13="","na",IF(D13/K13*100-100&lt;0.05,IF(D13/K13*100-100&gt;-0.05,"-",D13/K13*100-100),D13/K13*100-100))</f>
        <v>-32.89473684210526</v>
      </c>
      <c r="G13" s="19">
        <v>88.055288571428576</v>
      </c>
      <c r="H13" s="128"/>
      <c r="I13" s="129"/>
      <c r="J13" s="19">
        <v>1.06</v>
      </c>
      <c r="K13" s="19">
        <v>1.52</v>
      </c>
      <c r="L13" s="37"/>
      <c r="M13" s="100"/>
      <c r="N13" s="37"/>
      <c r="O13" s="6"/>
      <c r="P13" s="6"/>
      <c r="Q13" s="6"/>
      <c r="R13" s="6"/>
      <c r="S13" s="101">
        <v>44087</v>
      </c>
      <c r="T13" s="91"/>
      <c r="U13" s="91"/>
      <c r="V13" s="6"/>
    </row>
    <row r="14" spans="1:15421" s="17" customFormat="1" ht="15" customHeight="1" x14ac:dyDescent="0.35">
      <c r="B14" s="22" t="s">
        <v>47</v>
      </c>
      <c r="C14" s="23"/>
      <c r="D14" s="23">
        <v>0.94599999999999995</v>
      </c>
      <c r="E14" s="130">
        <f>IF(J14="","na",IF(D14/J14*100-100&lt;0.05,IF(D14/J14*100-100&gt;-0.05,"no change",D14/J14*100-100),D14/J14*100-100))</f>
        <v>0.10582010582010071</v>
      </c>
      <c r="F14" s="130">
        <f>IF(K14="","na",IF(D14/K14*100-100&lt;0.05,IF(D14/K14*100-100&gt;-0.05,"-",D14/K14*100-100),D14/K14*100-100))</f>
        <v>-22.838499184339327</v>
      </c>
      <c r="G14" s="23">
        <v>81.666963714285714</v>
      </c>
      <c r="H14" s="128"/>
      <c r="I14" s="131"/>
      <c r="J14" s="23">
        <v>0.94499999999999995</v>
      </c>
      <c r="K14" s="23">
        <v>1.226</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0.86328714285714292</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51"/>
      <c r="B1" s="151"/>
      <c r="C1" s="151"/>
      <c r="D1" s="151"/>
      <c r="E1" s="151"/>
      <c r="F1" s="151"/>
      <c r="G1" s="151"/>
      <c r="H1" s="151"/>
      <c r="I1" s="151"/>
      <c r="J1" s="151"/>
      <c r="K1" s="151"/>
    </row>
    <row r="2" spans="1:11" s="1" customFormat="1" ht="15" customHeight="1" x14ac:dyDescent="0.35">
      <c r="A2" s="152" t="s">
        <v>29</v>
      </c>
      <c r="B2" s="152"/>
      <c r="C2" s="152"/>
      <c r="D2" s="152"/>
      <c r="E2" s="152"/>
      <c r="F2" s="152"/>
      <c r="G2" s="152"/>
      <c r="H2" s="152"/>
      <c r="I2" s="152"/>
      <c r="J2" s="152"/>
      <c r="K2" s="152"/>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7" t="s">
        <v>60</v>
      </c>
      <c r="B9" s="147"/>
      <c r="C9" s="147"/>
      <c r="D9" s="147"/>
      <c r="E9" s="147"/>
      <c r="F9" s="147"/>
      <c r="G9" s="147"/>
      <c r="H9" s="147"/>
      <c r="I9" s="147"/>
      <c r="J9" s="147"/>
      <c r="K9" s="147"/>
    </row>
    <row r="10" spans="1:11" s="1" customFormat="1" ht="15.75" customHeight="1" x14ac:dyDescent="0.25">
      <c r="A10" s="147"/>
      <c r="B10" s="147"/>
      <c r="C10" s="147"/>
      <c r="D10" s="147"/>
      <c r="E10" s="147"/>
      <c r="F10" s="147"/>
      <c r="G10" s="147"/>
      <c r="H10" s="147"/>
      <c r="I10" s="147"/>
      <c r="J10" s="147"/>
      <c r="K10" s="147"/>
    </row>
    <row r="11" spans="1:11" s="1" customFormat="1" ht="15.75" customHeight="1" x14ac:dyDescent="0.25">
      <c r="A11" s="147"/>
      <c r="B11" s="147"/>
      <c r="C11" s="147"/>
      <c r="D11" s="147"/>
      <c r="E11" s="147"/>
      <c r="F11" s="147"/>
      <c r="G11" s="147"/>
      <c r="H11" s="147"/>
      <c r="I11" s="147"/>
      <c r="J11" s="147"/>
      <c r="K11" s="147"/>
    </row>
    <row r="12" spans="1:11" s="1" customFormat="1" ht="15.75" customHeight="1" x14ac:dyDescent="0.25">
      <c r="A12" s="147"/>
      <c r="B12" s="147"/>
      <c r="C12" s="147"/>
      <c r="D12" s="147"/>
      <c r="E12" s="147"/>
      <c r="F12" s="147"/>
      <c r="G12" s="147"/>
      <c r="H12" s="147"/>
      <c r="I12" s="147"/>
      <c r="J12" s="147"/>
      <c r="K12" s="147"/>
    </row>
    <row r="13" spans="1:11" s="1" customFormat="1" ht="15.75" customHeight="1" x14ac:dyDescent="0.25">
      <c r="A13" s="147"/>
      <c r="B13" s="147"/>
      <c r="C13" s="147"/>
      <c r="D13" s="147"/>
      <c r="E13" s="147"/>
      <c r="F13" s="147"/>
      <c r="G13" s="147"/>
      <c r="H13" s="147"/>
      <c r="I13" s="147"/>
      <c r="J13" s="147"/>
      <c r="K13" s="147"/>
    </row>
    <row r="14" spans="1:11" s="1" customFormat="1" ht="23.25" customHeight="1" x14ac:dyDescent="0.25">
      <c r="A14" s="147"/>
      <c r="B14" s="147"/>
      <c r="C14" s="147"/>
      <c r="D14" s="147"/>
      <c r="E14" s="147"/>
      <c r="F14" s="147"/>
      <c r="G14" s="147"/>
      <c r="H14" s="147"/>
      <c r="I14" s="147"/>
      <c r="J14" s="147"/>
      <c r="K14" s="147"/>
    </row>
    <row r="15" spans="1:11" s="1" customFormat="1" ht="23.25" customHeight="1" x14ac:dyDescent="0.25">
      <c r="A15" s="147" t="s">
        <v>64</v>
      </c>
      <c r="B15" s="147"/>
      <c r="C15" s="147"/>
      <c r="D15" s="147"/>
      <c r="E15" s="147"/>
      <c r="F15" s="147"/>
      <c r="G15" s="147"/>
      <c r="H15" s="147"/>
      <c r="I15" s="147"/>
      <c r="J15" s="147"/>
      <c r="K15" s="147"/>
    </row>
    <row r="16" spans="1:11" s="1" customFormat="1" ht="27" customHeight="1" x14ac:dyDescent="0.25">
      <c r="A16" s="147"/>
      <c r="B16" s="147"/>
      <c r="C16" s="147"/>
      <c r="D16" s="147"/>
      <c r="E16" s="147"/>
      <c r="F16" s="147"/>
      <c r="G16" s="147"/>
      <c r="H16" s="147"/>
      <c r="I16" s="147"/>
      <c r="J16" s="147"/>
      <c r="K16" s="147"/>
    </row>
    <row r="18" spans="1:11" s="1" customFormat="1" ht="15" customHeight="1" x14ac:dyDescent="0.25">
      <c r="A18" s="154" t="s">
        <v>54</v>
      </c>
      <c r="B18" s="154"/>
      <c r="C18" s="154"/>
      <c r="D18" s="154"/>
      <c r="E18" s="154"/>
      <c r="F18" s="154"/>
      <c r="G18" s="154"/>
      <c r="H18" s="154"/>
      <c r="I18" s="154"/>
      <c r="J18" s="154"/>
      <c r="K18" s="154"/>
    </row>
    <row r="19" spans="1:11" ht="15" customHeight="1" thickBot="1" x14ac:dyDescent="0.4">
      <c r="A19" s="151"/>
      <c r="B19" s="151"/>
      <c r="C19" s="151"/>
      <c r="D19" s="151"/>
      <c r="E19" s="151"/>
      <c r="F19" s="151"/>
      <c r="G19" s="151"/>
      <c r="H19" s="151"/>
      <c r="I19" s="151"/>
      <c r="J19" s="151"/>
      <c r="K19" s="151"/>
    </row>
    <row r="20" spans="1:11" s="1" customFormat="1" ht="15" customHeight="1" x14ac:dyDescent="0.35">
      <c r="A20" s="152" t="s">
        <v>31</v>
      </c>
      <c r="B20" s="152"/>
      <c r="C20" s="152"/>
      <c r="D20" s="152"/>
      <c r="E20" s="152"/>
      <c r="F20" s="152"/>
      <c r="G20" s="152"/>
      <c r="H20" s="152"/>
      <c r="I20" s="152"/>
      <c r="J20" s="152"/>
      <c r="K20" s="152"/>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48" t="s">
        <v>52</v>
      </c>
      <c r="B22" s="148"/>
      <c r="C22" s="148"/>
      <c r="D22" s="148"/>
      <c r="E22" s="148"/>
      <c r="F22" s="148"/>
      <c r="G22" s="148"/>
      <c r="H22" s="148"/>
      <c r="I22" s="148"/>
      <c r="J22" s="148"/>
      <c r="K22" s="148"/>
    </row>
    <row r="23" spans="1:11" s="1" customFormat="1" ht="15" customHeight="1" x14ac:dyDescent="0.25">
      <c r="A23" s="148"/>
      <c r="B23" s="148"/>
      <c r="C23" s="148"/>
      <c r="D23" s="148"/>
      <c r="E23" s="148"/>
      <c r="F23" s="148"/>
      <c r="G23" s="148"/>
      <c r="H23" s="148"/>
      <c r="I23" s="148"/>
      <c r="J23" s="148"/>
      <c r="K23" s="148"/>
    </row>
    <row r="24" spans="1:11" s="1" customFormat="1" ht="15" customHeight="1" x14ac:dyDescent="0.25">
      <c r="A24" s="148"/>
      <c r="B24" s="148"/>
      <c r="C24" s="148"/>
      <c r="D24" s="148"/>
      <c r="E24" s="148"/>
      <c r="F24" s="148"/>
      <c r="G24" s="148"/>
      <c r="H24" s="148"/>
      <c r="I24" s="148"/>
      <c r="J24" s="148"/>
      <c r="K24" s="148"/>
    </row>
    <row r="25" spans="1:11" s="1" customFormat="1" x14ac:dyDescent="0.25">
      <c r="A25" s="148"/>
      <c r="B25" s="148"/>
      <c r="C25" s="148"/>
      <c r="D25" s="148"/>
      <c r="E25" s="148"/>
      <c r="F25" s="148"/>
      <c r="G25" s="148"/>
      <c r="H25" s="148"/>
      <c r="I25" s="148"/>
      <c r="J25" s="148"/>
      <c r="K25" s="148"/>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53" t="s">
        <v>53</v>
      </c>
      <c r="B27" s="153"/>
      <c r="C27" s="153"/>
      <c r="D27" s="153"/>
      <c r="E27" s="153"/>
      <c r="F27" s="153"/>
      <c r="G27" s="153"/>
      <c r="H27" s="153"/>
      <c r="I27" s="153"/>
      <c r="J27" s="153"/>
      <c r="K27" s="153"/>
    </row>
    <row r="28" spans="1:11" s="1" customFormat="1" ht="15" customHeight="1" x14ac:dyDescent="0.25">
      <c r="A28" s="153"/>
      <c r="B28" s="153"/>
      <c r="C28" s="153"/>
      <c r="D28" s="153"/>
      <c r="E28" s="153"/>
      <c r="F28" s="153"/>
      <c r="G28" s="153"/>
      <c r="H28" s="153"/>
      <c r="I28" s="153"/>
      <c r="J28" s="153"/>
      <c r="K28" s="153"/>
    </row>
    <row r="29" spans="1:11" s="1" customFormat="1" ht="15" customHeight="1" x14ac:dyDescent="0.25">
      <c r="A29" s="153"/>
      <c r="B29" s="153"/>
      <c r="C29" s="153"/>
      <c r="D29" s="153"/>
      <c r="E29" s="153"/>
      <c r="F29" s="153"/>
      <c r="G29" s="153"/>
      <c r="H29" s="153"/>
      <c r="I29" s="153"/>
      <c r="J29" s="153"/>
      <c r="K29" s="153"/>
    </row>
    <row r="30" spans="1:11" s="1" customFormat="1" ht="15" customHeight="1" x14ac:dyDescent="0.25">
      <c r="A30" s="153"/>
      <c r="B30" s="153"/>
      <c r="C30" s="153"/>
      <c r="D30" s="153"/>
      <c r="E30" s="153"/>
      <c r="F30" s="153"/>
      <c r="G30" s="153"/>
      <c r="H30" s="153"/>
      <c r="I30" s="153"/>
      <c r="J30" s="153"/>
      <c r="K30" s="153"/>
    </row>
    <row r="31" spans="1:11" s="1" customFormat="1" ht="18.649999999999999" customHeight="1" x14ac:dyDescent="0.25">
      <c r="A31" s="153"/>
      <c r="B31" s="153"/>
      <c r="C31" s="153"/>
      <c r="D31" s="153"/>
      <c r="E31" s="153"/>
      <c r="F31" s="153"/>
      <c r="G31" s="153"/>
      <c r="H31" s="153"/>
      <c r="I31" s="153"/>
      <c r="J31" s="153"/>
      <c r="K31" s="153"/>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7" t="s">
        <v>71</v>
      </c>
      <c r="B33" s="147"/>
      <c r="C33" s="147"/>
      <c r="D33" s="147"/>
      <c r="E33" s="147"/>
      <c r="F33" s="147"/>
      <c r="G33" s="147"/>
      <c r="H33" s="147"/>
      <c r="I33" s="147"/>
      <c r="J33" s="147"/>
      <c r="K33" s="147"/>
    </row>
    <row r="34" spans="1:12" s="1" customFormat="1" ht="15" customHeight="1" thickBot="1" x14ac:dyDescent="0.3">
      <c r="A34" s="151"/>
      <c r="B34" s="151"/>
      <c r="C34" s="151"/>
      <c r="D34" s="151"/>
      <c r="E34" s="151"/>
      <c r="F34" s="151"/>
      <c r="G34" s="151"/>
      <c r="H34" s="151"/>
      <c r="I34" s="151"/>
      <c r="J34" s="151"/>
      <c r="K34" s="151"/>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49" t="s">
        <v>33</v>
      </c>
      <c r="B38" s="150" t="s">
        <v>62</v>
      </c>
      <c r="C38" s="150"/>
      <c r="D38" s="150"/>
      <c r="E38" s="150"/>
      <c r="F38" s="150"/>
      <c r="G38" s="150"/>
      <c r="H38" s="150"/>
      <c r="I38" s="150"/>
      <c r="J38" s="72"/>
      <c r="K38" s="72"/>
    </row>
    <row r="39" spans="1:12" s="1" customFormat="1" ht="15" customHeight="1" x14ac:dyDescent="0.25">
      <c r="A39" s="149"/>
      <c r="B39" s="150"/>
      <c r="C39" s="150"/>
      <c r="D39" s="150"/>
      <c r="E39" s="150"/>
      <c r="F39" s="150"/>
      <c r="G39" s="150"/>
      <c r="H39" s="150"/>
      <c r="I39" s="150"/>
      <c r="J39" s="72"/>
      <c r="K39" s="72"/>
    </row>
    <row r="40" spans="1:12" s="1" customFormat="1" ht="15" customHeight="1" x14ac:dyDescent="0.25">
      <c r="A40" s="111"/>
      <c r="B40" s="150"/>
      <c r="C40" s="150"/>
      <c r="D40" s="150"/>
      <c r="E40" s="150"/>
      <c r="F40" s="150"/>
      <c r="G40" s="150"/>
      <c r="H40" s="150"/>
      <c r="I40" s="150"/>
      <c r="J40" s="72"/>
      <c r="K40" s="72"/>
    </row>
    <row r="41" spans="1:12" s="1" customFormat="1" ht="15" customHeight="1" x14ac:dyDescent="0.25">
      <c r="A41" s="111"/>
      <c r="B41" s="150"/>
      <c r="C41" s="150"/>
      <c r="D41" s="150"/>
      <c r="E41" s="150"/>
      <c r="F41" s="150"/>
      <c r="G41" s="150"/>
      <c r="H41" s="150"/>
      <c r="I41" s="150"/>
      <c r="J41" s="72"/>
      <c r="K41" s="72"/>
    </row>
    <row r="42" spans="1:12" s="1" customFormat="1" ht="17.5" customHeight="1" x14ac:dyDescent="0.25">
      <c r="A42" s="111"/>
      <c r="B42" s="150"/>
      <c r="C42" s="150"/>
      <c r="D42" s="150"/>
      <c r="E42" s="150"/>
      <c r="F42" s="150"/>
      <c r="G42" s="150"/>
      <c r="H42" s="150"/>
      <c r="I42" s="150"/>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7" t="s">
        <v>61</v>
      </c>
      <c r="C44" s="147"/>
      <c r="D44" s="147"/>
      <c r="E44" s="147"/>
      <c r="F44" s="147"/>
      <c r="G44" s="147"/>
      <c r="H44" s="147"/>
      <c r="I44" s="147"/>
      <c r="J44" s="147"/>
      <c r="K44" s="147"/>
      <c r="L44" s="147"/>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46" t="s">
        <v>37</v>
      </c>
      <c r="C46" s="146"/>
      <c r="D46" s="146"/>
      <c r="E46" s="146"/>
      <c r="F46" s="146"/>
      <c r="G46" s="146"/>
      <c r="H46" s="146"/>
      <c r="I46" s="146"/>
      <c r="J46" s="146"/>
      <c r="K46" s="146"/>
    </row>
  </sheetData>
  <mergeCells count="15">
    <mergeCell ref="A1:K1"/>
    <mergeCell ref="A2:K2"/>
    <mergeCell ref="A19:K19"/>
    <mergeCell ref="A20:K20"/>
    <mergeCell ref="A34:K34"/>
    <mergeCell ref="A27:K31"/>
    <mergeCell ref="A9:K14"/>
    <mergeCell ref="A18:K18"/>
    <mergeCell ref="A15:K16"/>
    <mergeCell ref="B46:K46"/>
    <mergeCell ref="A33:K33"/>
    <mergeCell ref="A22:K25"/>
    <mergeCell ref="A38:A39"/>
    <mergeCell ref="B44:L44"/>
    <mergeCell ref="B38:I42"/>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2026-06-18T15:04:13Z</dcterms:modified>
</cp:coreProperties>
</file>